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Проект сметы контракта" sheetId="13" r:id="rId1"/>
  </sheets>
  <definedNames>
    <definedName name="Access_Button" hidden="1">"Договор_xlt_dogovor_Таблица"</definedName>
    <definedName name="AccessDatabase" hidden="1">"C:\MSOffice\Шаблоны\Договор.mdb"</definedName>
    <definedName name="wrn.first." localSheetId="0" hidden="1">{#N/A,#N/A,FALSE,"Sheet1"}</definedName>
    <definedName name="wrn.first." hidden="1">{#N/A,#N/A,FALSE,"Sheet1"}</definedName>
    <definedName name="а123" localSheetId="0" hidden="1">{#N/A,#N/A,FALSE,"Sheet1"}</definedName>
    <definedName name="а123" hidden="1">{#N/A,#N/A,FALSE,"Sheet1"}</definedName>
    <definedName name="адм." localSheetId="0" hidden="1">{#N/A,#N/A,FALSE,"Sheet1"}</definedName>
    <definedName name="адм." hidden="1">{#N/A,#N/A,FALSE,"Sheet1"}</definedName>
    <definedName name="внебюдж.а.н." localSheetId="0" hidden="1">{#N/A,#N/A,FALSE,"Sheet1"}</definedName>
    <definedName name="внебюдж.а.н." hidden="1">{#N/A,#N/A,FALSE,"Sheet1"}</definedName>
    <definedName name="ГРПШ" localSheetId="0" hidden="1">{#N/A,#N/A,FALSE,"Sheet1"}</definedName>
    <definedName name="ГРПШ" hidden="1">{#N/A,#N/A,FALSE,"Sheet1"}</definedName>
    <definedName name="грпш2" localSheetId="0" hidden="1">{#N/A,#N/A,FALSE,"Sheet1"}</definedName>
    <definedName name="грпш2" hidden="1">{#N/A,#N/A,FALSE,"Sheet1"}</definedName>
    <definedName name="доп" localSheetId="0" hidden="1">{#N/A,#N/A,FALSE,"Sheet1"}</definedName>
    <definedName name="доп" hidden="1">{#N/A,#N/A,FALSE,"Sheet1"}</definedName>
    <definedName name="доп.затр." localSheetId="0" hidden="1">{#N/A,#N/A,FALSE,"Sheet1"}</definedName>
    <definedName name="доп.затр." hidden="1">{#N/A,#N/A,FALSE,"Sheet1"}</definedName>
    <definedName name="Кальк.авт.н." localSheetId="0" hidden="1">{#N/A,#N/A,FALSE,"Sheet1"}</definedName>
    <definedName name="Кальк.авт.н." hidden="1">{#N/A,#N/A,FALSE,"Sheet1"}</definedName>
    <definedName name="лав" localSheetId="0" hidden="1">{#N/A,#N/A,FALSE,"Sheet1"}</definedName>
    <definedName name="лав" hidden="1">{#N/A,#N/A,FALSE,"Sheet1"}</definedName>
    <definedName name="_xlnm.Print_Area" localSheetId="0">'Проект сметы контракта'!$A$1:$J$38</definedName>
    <definedName name="Петрович" localSheetId="0" hidden="1">{#N/A,#N/A,FALSE,"Sheet1"}</definedName>
    <definedName name="Петрович" hidden="1">{#N/A,#N/A,FALSE,"Sheet1"}</definedName>
    <definedName name="полянский" localSheetId="0" hidden="1">{#N/A,#N/A,FALSE,"Sheet1"}</definedName>
    <definedName name="полянский" hidden="1">{#N/A,#N/A,FALSE,"Sheet1"}</definedName>
    <definedName name="пр" localSheetId="0" hidden="1">{#N/A,#N/A,FALSE,"Sheet1"}</definedName>
    <definedName name="пр" hidden="1">{#N/A,#N/A,FALSE,"Sheet1"}</definedName>
    <definedName name="проект" localSheetId="0" hidden="1">{#N/A,#N/A,FALSE,"Sheet1"}</definedName>
    <definedName name="проект" hidden="1">{#N/A,#N/A,FALSE,"Sheet1"}</definedName>
    <definedName name="рорлн8н9" localSheetId="0" hidden="1">{#N/A,#N/A,FALSE,"Sheet1"}</definedName>
    <definedName name="рорлн8н9" hidden="1">{#N/A,#N/A,FALSE,"Sheet1"}</definedName>
    <definedName name="сто1.Укв." localSheetId="0" hidden="1">{#N/A,#N/A,FALSE,"Sheet1"}</definedName>
    <definedName name="сто1.Укв." hidden="1">{#N/A,#N/A,FALSE,"Sheet1"}</definedName>
    <definedName name="ТЭО" localSheetId="0" hidden="1">{#N/A,#N/A,FALSE,"Sheet1"}</definedName>
    <definedName name="ТЭО" hidden="1">{#N/A,#N/A,FALSE,"Sheet1"}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3"/>
  <c r="I9" s="1"/>
  <c r="F21"/>
  <c r="I13"/>
  <c r="I12"/>
  <c r="G9"/>
  <c r="F9" s="1"/>
  <c r="H20"/>
  <c r="I20" s="1"/>
  <c r="H19"/>
  <c r="I19" s="1"/>
  <c r="H15"/>
  <c r="I15" s="1"/>
  <c r="H13"/>
  <c r="H12"/>
  <c r="H11"/>
  <c r="I11" s="1"/>
  <c r="G22"/>
  <c r="F22" s="1"/>
  <c r="F19"/>
  <c r="F15"/>
  <c r="F20"/>
  <c r="F13"/>
  <c r="F12"/>
  <c r="F11"/>
  <c r="H17" l="1"/>
  <c r="I17" s="1"/>
  <c r="H21"/>
  <c r="I21" s="1"/>
  <c r="G26"/>
  <c r="G27" s="1"/>
  <c r="H27" s="1"/>
  <c r="I27" s="1"/>
  <c r="F17"/>
  <c r="H22"/>
  <c r="I22" s="1"/>
  <c r="H24" l="1"/>
  <c r="F24"/>
  <c r="H26"/>
  <c r="H28" s="1"/>
  <c r="G28"/>
  <c r="I24" l="1"/>
  <c r="I26" s="1"/>
  <c r="I28" s="1"/>
</calcChain>
</file>

<file path=xl/sharedStrings.xml><?xml version="1.0" encoding="utf-8"?>
<sst xmlns="http://schemas.openxmlformats.org/spreadsheetml/2006/main" count="71" uniqueCount="53">
  <si>
    <t>Прочие работы и затраты</t>
  </si>
  <si>
    <t>ИТОГО</t>
  </si>
  <si>
    <t>(наименование объекта)</t>
  </si>
  <si>
    <t>№ п/п</t>
  </si>
  <si>
    <t>Номера сметных расчетов (смет) и позиций в сметных расчетах (сметах), относящихся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</si>
  <si>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</si>
  <si>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изменения</t>
  </si>
  <si>
    <t>Количество (объем работ)</t>
  </si>
  <si>
    <t>Подготовка территории строительства</t>
  </si>
  <si>
    <t>Временные здания и сооружения</t>
  </si>
  <si>
    <t>Контрольно-исполнительная съемка</t>
  </si>
  <si>
    <t>Начальная (максимальная) цена контракта без НДС</t>
  </si>
  <si>
    <t>Основные объекты строительства</t>
  </si>
  <si>
    <t>Временные здания и сооружения 1,5%</t>
  </si>
  <si>
    <t>Непредвиденные затраты</t>
  </si>
  <si>
    <t>Производство работ в зимнее время 2,3%</t>
  </si>
  <si>
    <t>м</t>
  </si>
  <si>
    <t>Благоустройство</t>
  </si>
  <si>
    <t>Земляные работы</t>
  </si>
  <si>
    <t>Непредвиденные затраты 3%</t>
  </si>
  <si>
    <t>Подготовка трассы</t>
  </si>
  <si>
    <t>Прокладка газопровода среднего давления</t>
  </si>
  <si>
    <t>Прокладка газопровода методом ННБ</t>
  </si>
  <si>
    <t>Восстановление нарушенного благоустройства</t>
  </si>
  <si>
    <t xml:space="preserve">Утилизация </t>
  </si>
  <si>
    <t>Приложение № 2
к муниципальному контракту
№ ______ от "___" ______________ 2021г.</t>
  </si>
  <si>
    <t>ГСН-81-05-02-2007 п.13.1</t>
  </si>
  <si>
    <t>Стоимость работ в ценах на дату утверждения сметной документации   (4 кв.2020 г.)</t>
  </si>
  <si>
    <t>На единицу измерения</t>
  </si>
  <si>
    <t>Всего</t>
  </si>
  <si>
    <t>Цена, руб.</t>
  </si>
  <si>
    <t>комплекс</t>
  </si>
  <si>
    <t>1</t>
  </si>
  <si>
    <t>ОС-01-01</t>
  </si>
  <si>
    <t>ЛСР № 02-01-01</t>
  </si>
  <si>
    <t>ЛСР № 02-01-02</t>
  </si>
  <si>
    <t>ЛСР № 02-01-03</t>
  </si>
  <si>
    <t>ЛСР № 07-01-01</t>
  </si>
  <si>
    <t>ЛСР № 09-02-01</t>
  </si>
  <si>
    <t>ЛСР № 09-01-01</t>
  </si>
  <si>
    <t>Методика по ВЗиС Приказ Минстроя РФ от 19.06.2020г. №332/пр Прилож.1 п.41</t>
  </si>
  <si>
    <t>Компенсационные выплаты за выброс загрязняющих веществ в атмосферу и размещение отходов</t>
  </si>
  <si>
    <t>12/2019-ООС табл.15,16</t>
  </si>
  <si>
    <t>Приказ Минстроя РФ от 04.08.2020г. №421/пр  п.179</t>
  </si>
  <si>
    <t>НДС 20% (без п.10, восстановительной стоимости)</t>
  </si>
  <si>
    <t>Начальная (максимальная) цена контракта с НДС</t>
  </si>
  <si>
    <t>Стоимость работ в ценах на дату формрования началной (максимальной) цены контракта, октябрь 2021, Индекс фактической инфляции 1,078379</t>
  </si>
  <si>
    <t>Проект сметы контракта*</t>
  </si>
  <si>
    <t>на строительство объекта: «Распределительный газопровод по д. Кайкино Волосовского района»</t>
  </si>
  <si>
    <t>*после заключения контракта проект сметы контракта именуется смета контракта
В расчет Н(М)ЦК не включаются следующие позиции сметной документации строительства:
1. Локальная смета №01-01-05;
2. Глава 10. Содержание службы заказчика. Строительный контроль;
3. Глава 12. Проектные и изыскательские работы.</t>
  </si>
  <si>
    <t>Заказчик:</t>
  </si>
  <si>
    <t>Подрядчик</t>
  </si>
  <si>
    <t>Начальная     (максимальная) цена контракта с учетом индекса прогнозной инфляции на период выполнения работ - 1,022423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</si>
</sst>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0000"/>
  </numFmts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7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6" fillId="0" borderId="0">
      <alignment horizontal="left" vertical="top"/>
    </xf>
    <xf numFmtId="0" fontId="7" fillId="0" borderId="0">
      <alignment horizontal="right" vertical="top"/>
    </xf>
    <xf numFmtId="0" fontId="8" fillId="0" borderId="0">
      <alignment horizontal="center" vertical="center"/>
    </xf>
    <xf numFmtId="0" fontId="9" fillId="0" borderId="1">
      <alignment horizontal="center" vertical="top"/>
    </xf>
    <xf numFmtId="0" fontId="10" fillId="0" borderId="0">
      <alignment horizontal="center" vertical="top"/>
    </xf>
    <xf numFmtId="0" fontId="10" fillId="0" borderId="2">
      <alignment horizontal="center" vertical="center"/>
    </xf>
    <xf numFmtId="0" fontId="10" fillId="0" borderId="3">
      <alignment horizontal="center" vertical="center"/>
    </xf>
    <xf numFmtId="0" fontId="10" fillId="0" borderId="4">
      <alignment horizontal="center" vertical="center"/>
    </xf>
    <xf numFmtId="0" fontId="11" fillId="0" borderId="1">
      <alignment horizontal="left" vertical="top"/>
    </xf>
    <xf numFmtId="0" fontId="10" fillId="0" borderId="0">
      <alignment horizontal="right" vertical="top"/>
    </xf>
    <xf numFmtId="0" fontId="12" fillId="0" borderId="1">
      <alignment horizontal="left" vertical="top"/>
    </xf>
    <xf numFmtId="0" fontId="12" fillId="0" borderId="0">
      <alignment horizontal="left"/>
    </xf>
    <xf numFmtId="0" fontId="10" fillId="0" borderId="0">
      <alignment horizontal="left" vertical="top"/>
    </xf>
    <xf numFmtId="0" fontId="12" fillId="0" borderId="0">
      <alignment horizontal="left" vertical="top"/>
    </xf>
    <xf numFmtId="0" fontId="11" fillId="0" borderId="0">
      <alignment horizontal="right" vertical="top"/>
    </xf>
    <xf numFmtId="0" fontId="10" fillId="0" borderId="0">
      <alignment horizontal="left"/>
    </xf>
    <xf numFmtId="0" fontId="10" fillId="0" borderId="1">
      <alignment horizontal="left"/>
    </xf>
    <xf numFmtId="0" fontId="13" fillId="0" borderId="1">
      <alignment horizontal="left" vertical="top"/>
    </xf>
    <xf numFmtId="0" fontId="12" fillId="0" borderId="0">
      <alignment horizontal="left" vertical="top"/>
    </xf>
    <xf numFmtId="0" fontId="12" fillId="0" borderId="0">
      <alignment horizontal="right" vertical="top"/>
    </xf>
    <xf numFmtId="0" fontId="13" fillId="0" borderId="0">
      <alignment horizontal="left" vertical="top"/>
    </xf>
    <xf numFmtId="0" fontId="5" fillId="0" borderId="0"/>
    <xf numFmtId="0" fontId="14" fillId="0" borderId="0"/>
    <xf numFmtId="164" fontId="4" fillId="0" borderId="0" applyFont="0" applyFill="0" applyBorder="0" applyAlignment="0" applyProtection="0"/>
    <xf numFmtId="0" fontId="15" fillId="0" borderId="0"/>
  </cellStyleXfs>
  <cellXfs count="38">
    <xf numFmtId="0" fontId="0" fillId="0" borderId="0" xfId="0"/>
    <xf numFmtId="0" fontId="2" fillId="0" borderId="0" xfId="23" applyFont="1" applyFill="1" applyAlignment="1">
      <alignment vertical="center" wrapText="1"/>
    </xf>
    <xf numFmtId="0" fontId="3" fillId="0" borderId="2" xfId="23" applyFont="1" applyFill="1" applyBorder="1" applyAlignment="1">
      <alignment horizontal="center" vertical="center" wrapText="1"/>
    </xf>
    <xf numFmtId="49" fontId="1" fillId="0" borderId="2" xfId="22" applyNumberFormat="1" applyFont="1" applyFill="1" applyBorder="1" applyAlignment="1">
      <alignment horizontal="center" vertical="center" wrapText="1"/>
    </xf>
    <xf numFmtId="49" fontId="1" fillId="0" borderId="2" xfId="22" applyNumberFormat="1" applyFont="1" applyFill="1" applyBorder="1" applyAlignment="1">
      <alignment horizontal="left" vertical="top" wrapText="1"/>
    </xf>
    <xf numFmtId="49" fontId="2" fillId="0" borderId="2" xfId="23" applyNumberFormat="1" applyFont="1" applyFill="1" applyBorder="1" applyAlignment="1">
      <alignment horizontal="center" vertical="center" wrapText="1"/>
    </xf>
    <xf numFmtId="0" fontId="2" fillId="0" borderId="2" xfId="23" applyFont="1" applyFill="1" applyBorder="1" applyAlignment="1">
      <alignment horizontal="left" vertical="center" wrapText="1"/>
    </xf>
    <xf numFmtId="49" fontId="2" fillId="0" borderId="0" xfId="23" applyNumberFormat="1" applyFont="1" applyFill="1" applyAlignment="1">
      <alignment horizontal="center" vertical="center" wrapText="1"/>
    </xf>
    <xf numFmtId="4" fontId="2" fillId="0" borderId="2" xfId="23" applyNumberFormat="1" applyFont="1" applyFill="1" applyBorder="1" applyAlignment="1">
      <alignment horizontal="center" vertical="center" wrapText="1"/>
    </xf>
    <xf numFmtId="4" fontId="2" fillId="0" borderId="0" xfId="23" applyNumberFormat="1" applyFont="1" applyFill="1" applyAlignment="1">
      <alignment vertical="center" wrapText="1"/>
    </xf>
    <xf numFmtId="4" fontId="2" fillId="0" borderId="2" xfId="24" applyNumberFormat="1" applyFont="1" applyFill="1" applyBorder="1" applyAlignment="1">
      <alignment horizontal="center" vertical="center" wrapText="1"/>
    </xf>
    <xf numFmtId="0" fontId="2" fillId="0" borderId="2" xfId="23" applyFont="1" applyFill="1" applyBorder="1" applyAlignment="1">
      <alignment horizontal="center" vertical="center" wrapText="1"/>
    </xf>
    <xf numFmtId="0" fontId="16" fillId="0" borderId="2" xfId="25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23" applyFont="1" applyFill="1" applyBorder="1" applyAlignment="1">
      <alignment vertical="center" wrapText="1"/>
    </xf>
    <xf numFmtId="165" fontId="2" fillId="0" borderId="0" xfId="23" applyNumberFormat="1" applyFont="1" applyFill="1" applyAlignment="1">
      <alignment vertical="center" wrapText="1"/>
    </xf>
    <xf numFmtId="0" fontId="2" fillId="0" borderId="0" xfId="23" applyFont="1" applyFill="1" applyAlignment="1">
      <alignment vertical="top" wrapText="1"/>
    </xf>
    <xf numFmtId="0" fontId="18" fillId="0" borderId="0" xfId="0" applyFont="1"/>
    <xf numFmtId="0" fontId="18" fillId="0" borderId="1" xfId="0" applyFont="1" applyBorder="1"/>
    <xf numFmtId="4" fontId="19" fillId="0" borderId="0" xfId="0" applyNumberFormat="1" applyFont="1"/>
    <xf numFmtId="0" fontId="18" fillId="0" borderId="0" xfId="0" applyFont="1" applyAlignment="1">
      <alignment horizontal="center" vertical="center"/>
    </xf>
    <xf numFmtId="0" fontId="2" fillId="0" borderId="0" xfId="23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0" borderId="4" xfId="23" applyFont="1" applyFill="1" applyBorder="1" applyAlignment="1">
      <alignment horizontal="left" vertical="center" wrapText="1"/>
    </xf>
    <xf numFmtId="0" fontId="2" fillId="0" borderId="5" xfId="23" applyFont="1" applyFill="1" applyBorder="1" applyAlignment="1">
      <alignment horizontal="left" vertical="center" wrapText="1"/>
    </xf>
    <xf numFmtId="0" fontId="2" fillId="0" borderId="3" xfId="23" applyFont="1" applyFill="1" applyBorder="1" applyAlignment="1">
      <alignment horizontal="left" vertical="center" wrapText="1"/>
    </xf>
    <xf numFmtId="0" fontId="3" fillId="0" borderId="2" xfId="23" applyFont="1" applyFill="1" applyBorder="1" applyAlignment="1">
      <alignment horizontal="left" vertical="center" wrapText="1"/>
    </xf>
    <xf numFmtId="0" fontId="2" fillId="0" borderId="0" xfId="23" applyFont="1" applyFill="1" applyAlignment="1">
      <alignment horizontal="right" vertical="top" wrapText="1"/>
    </xf>
    <xf numFmtId="0" fontId="3" fillId="0" borderId="0" xfId="23" applyFont="1" applyFill="1" applyAlignment="1">
      <alignment horizontal="center" vertical="center" wrapText="1"/>
    </xf>
    <xf numFmtId="0" fontId="17" fillId="0" borderId="1" xfId="23" applyFont="1" applyFill="1" applyBorder="1" applyAlignment="1">
      <alignment horizontal="center" vertical="center" wrapText="1"/>
    </xf>
    <xf numFmtId="0" fontId="2" fillId="2" borderId="2" xfId="23" applyFont="1" applyFill="1" applyBorder="1" applyAlignment="1">
      <alignment horizontal="left" vertical="center" wrapText="1"/>
    </xf>
    <xf numFmtId="0" fontId="2" fillId="2" borderId="4" xfId="23" applyFont="1" applyFill="1" applyBorder="1" applyAlignment="1">
      <alignment horizontal="left" vertical="center" wrapText="1"/>
    </xf>
    <xf numFmtId="0" fontId="2" fillId="2" borderId="5" xfId="23" applyFont="1" applyFill="1" applyBorder="1" applyAlignment="1">
      <alignment horizontal="left" vertical="center" wrapText="1"/>
    </xf>
    <xf numFmtId="0" fontId="2" fillId="2" borderId="3" xfId="23" applyFont="1" applyFill="1" applyBorder="1" applyAlignment="1">
      <alignment horizontal="left" vertical="center" wrapText="1"/>
    </xf>
    <xf numFmtId="0" fontId="3" fillId="0" borderId="2" xfId="23" applyFont="1" applyFill="1" applyBorder="1" applyAlignment="1">
      <alignment horizontal="center" vertical="center" wrapText="1"/>
    </xf>
    <xf numFmtId="49" fontId="2" fillId="2" borderId="2" xfId="23" applyNumberFormat="1" applyFont="1" applyFill="1" applyBorder="1" applyAlignment="1">
      <alignment horizontal="left" vertical="center" wrapText="1"/>
    </xf>
    <xf numFmtId="49" fontId="3" fillId="0" borderId="2" xfId="23" applyNumberFormat="1" applyFont="1" applyFill="1" applyBorder="1" applyAlignment="1">
      <alignment horizontal="center" vertical="center" wrapText="1"/>
    </xf>
  </cellXfs>
  <cellStyles count="26">
    <cellStyle name="S0" xfId="1"/>
    <cellStyle name="S1" xfId="2"/>
    <cellStyle name="S10 3" xfId="3"/>
    <cellStyle name="S11 5" xfId="4"/>
    <cellStyle name="S12 5" xfId="5"/>
    <cellStyle name="S13 5" xfId="6"/>
    <cellStyle name="S14 5" xfId="7"/>
    <cellStyle name="S15 5" xfId="8"/>
    <cellStyle name="S16 5" xfId="9"/>
    <cellStyle name="S17 5" xfId="10"/>
    <cellStyle name="S18 4" xfId="11"/>
    <cellStyle name="S19 2" xfId="12"/>
    <cellStyle name="S2 3" xfId="13"/>
    <cellStyle name="S2 3 2" xfId="14"/>
    <cellStyle name="S3 4" xfId="15"/>
    <cellStyle name="S4 4" xfId="16"/>
    <cellStyle name="S5 4" xfId="17"/>
    <cellStyle name="S6 4" xfId="18"/>
    <cellStyle name="S7 4" xfId="19"/>
    <cellStyle name="S8 4" xfId="20"/>
    <cellStyle name="S9 3" xfId="21"/>
    <cellStyle name="Обычный" xfId="0" builtinId="0"/>
    <cellStyle name="Обычный 2" xfId="22"/>
    <cellStyle name="Обычный 2 4 3" xfId="25"/>
    <cellStyle name="Обычный 3" xfId="23"/>
    <cellStyle name="Финансовый" xfId="2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Normal="100" zoomScaleSheetLayoutView="100" workbookViewId="0">
      <selection activeCell="J12" activeCellId="2" sqref="J9 J11 J12"/>
    </sheetView>
  </sheetViews>
  <sheetFormatPr defaultRowHeight="15.75"/>
  <cols>
    <col min="1" max="1" width="8" style="1" customWidth="1"/>
    <col min="2" max="2" width="36" style="7" customWidth="1"/>
    <col min="3" max="3" width="35.28515625" style="1" customWidth="1"/>
    <col min="4" max="4" width="13.42578125" style="1" customWidth="1"/>
    <col min="5" max="5" width="13.28515625" style="1" customWidth="1"/>
    <col min="6" max="6" width="13.85546875" style="1" customWidth="1"/>
    <col min="7" max="7" width="16.5703125" style="1" customWidth="1"/>
    <col min="8" max="8" width="27.28515625" style="1" customWidth="1"/>
    <col min="9" max="9" width="28.85546875" style="1" customWidth="1"/>
    <col min="10" max="10" width="16.5703125" style="1" customWidth="1"/>
    <col min="11" max="11" width="13.140625" style="1" bestFit="1" customWidth="1"/>
    <col min="12" max="12" width="22.7109375" style="1" customWidth="1"/>
    <col min="13" max="13" width="13.140625" style="1" bestFit="1" customWidth="1"/>
    <col min="14" max="16384" width="9.140625" style="1"/>
  </cols>
  <sheetData>
    <row r="1" spans="1:12" ht="52.5" customHeight="1">
      <c r="H1" s="28" t="s">
        <v>25</v>
      </c>
      <c r="I1" s="28"/>
      <c r="J1" s="28"/>
      <c r="K1" s="17"/>
    </row>
    <row r="2" spans="1:12" ht="22.5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ht="32.25" customHeight="1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ht="13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</row>
    <row r="5" spans="1:12" ht="21.75" customHeight="1">
      <c r="A5" s="35" t="s">
        <v>3</v>
      </c>
      <c r="B5" s="37" t="s">
        <v>4</v>
      </c>
      <c r="C5" s="35" t="s">
        <v>5</v>
      </c>
      <c r="D5" s="35" t="s">
        <v>6</v>
      </c>
      <c r="E5" s="35" t="s">
        <v>7</v>
      </c>
      <c r="F5" s="35" t="s">
        <v>30</v>
      </c>
      <c r="G5" s="35"/>
      <c r="H5" s="35"/>
      <c r="I5" s="35"/>
      <c r="J5" s="35"/>
    </row>
    <row r="6" spans="1:12" ht="117.75" customHeight="1">
      <c r="A6" s="35"/>
      <c r="B6" s="37"/>
      <c r="C6" s="35"/>
      <c r="D6" s="35"/>
      <c r="E6" s="35"/>
      <c r="F6" s="2" t="s">
        <v>28</v>
      </c>
      <c r="G6" s="2" t="s">
        <v>27</v>
      </c>
      <c r="H6" s="2" t="s">
        <v>46</v>
      </c>
      <c r="I6" s="2" t="s">
        <v>52</v>
      </c>
      <c r="J6" s="2" t="s">
        <v>29</v>
      </c>
    </row>
    <row r="7" spans="1:12" ht="24" customHeight="1">
      <c r="A7" s="11">
        <v>1</v>
      </c>
      <c r="B7" s="5"/>
      <c r="C7" s="11">
        <v>2</v>
      </c>
      <c r="D7" s="11">
        <v>3</v>
      </c>
      <c r="E7" s="11">
        <v>4</v>
      </c>
      <c r="F7" s="11">
        <v>5</v>
      </c>
      <c r="G7" s="11"/>
      <c r="H7" s="11"/>
      <c r="I7" s="11"/>
      <c r="J7" s="11">
        <v>6</v>
      </c>
    </row>
    <row r="8" spans="1:12" ht="19.899999999999999" customHeight="1">
      <c r="A8" s="31" t="s">
        <v>8</v>
      </c>
      <c r="B8" s="31"/>
      <c r="C8" s="31"/>
      <c r="D8" s="31"/>
      <c r="E8" s="31"/>
      <c r="F8" s="31"/>
      <c r="G8" s="31"/>
      <c r="H8" s="31"/>
      <c r="I8" s="31"/>
      <c r="J8" s="31"/>
    </row>
    <row r="9" spans="1:12" ht="19.899999999999999" customHeight="1">
      <c r="A9" s="11">
        <v>1</v>
      </c>
      <c r="B9" s="3" t="s">
        <v>33</v>
      </c>
      <c r="C9" s="4" t="s">
        <v>20</v>
      </c>
      <c r="D9" s="12" t="s">
        <v>31</v>
      </c>
      <c r="E9" s="13" t="s">
        <v>32</v>
      </c>
      <c r="F9" s="8">
        <f>G9/E9</f>
        <v>285947.96999999997</v>
      </c>
      <c r="G9" s="8">
        <f>6876+3266+173449+60656.07+41700.9</f>
        <v>285947.96999999997</v>
      </c>
      <c r="H9" s="8">
        <f>G9*1.078379</f>
        <v>308360.28999999998</v>
      </c>
      <c r="I9" s="8">
        <f>H9*1.022423</f>
        <v>315274.65000000002</v>
      </c>
      <c r="J9" s="8">
        <v>315274.65000000002</v>
      </c>
      <c r="L9" s="16"/>
    </row>
    <row r="10" spans="1:12" ht="19.899999999999999" customHeight="1">
      <c r="A10" s="36" t="s">
        <v>12</v>
      </c>
      <c r="B10" s="36"/>
      <c r="C10" s="36"/>
      <c r="D10" s="36"/>
      <c r="E10" s="36"/>
      <c r="F10" s="36"/>
      <c r="G10" s="36"/>
      <c r="H10" s="36"/>
      <c r="I10" s="36"/>
      <c r="J10" s="36"/>
      <c r="L10" s="16"/>
    </row>
    <row r="11" spans="1:12" ht="22.5" customHeight="1">
      <c r="A11" s="11">
        <v>2</v>
      </c>
      <c r="B11" s="5" t="s">
        <v>34</v>
      </c>
      <c r="C11" s="6" t="s">
        <v>18</v>
      </c>
      <c r="D11" s="12" t="s">
        <v>31</v>
      </c>
      <c r="E11" s="13" t="s">
        <v>32</v>
      </c>
      <c r="F11" s="8">
        <f>G11/E11</f>
        <v>934968</v>
      </c>
      <c r="G11" s="8">
        <v>934968</v>
      </c>
      <c r="H11" s="8">
        <f>G11*1.078379</f>
        <v>1008249.86</v>
      </c>
      <c r="I11" s="8">
        <f>H11*1.022423</f>
        <v>1030857.85</v>
      </c>
      <c r="J11" s="8">
        <v>1030857.85</v>
      </c>
      <c r="L11" s="16"/>
    </row>
    <row r="12" spans="1:12" ht="36.75" customHeight="1">
      <c r="A12" s="11">
        <v>3</v>
      </c>
      <c r="B12" s="5" t="s">
        <v>35</v>
      </c>
      <c r="C12" s="6" t="s">
        <v>21</v>
      </c>
      <c r="D12" s="12" t="s">
        <v>31</v>
      </c>
      <c r="E12" s="13" t="s">
        <v>32</v>
      </c>
      <c r="F12" s="8">
        <f>G12/E12</f>
        <v>3004164</v>
      </c>
      <c r="G12" s="8">
        <v>3004164</v>
      </c>
      <c r="H12" s="8">
        <f>G12*1.078379</f>
        <v>3239627.37</v>
      </c>
      <c r="I12" s="8">
        <f>H12*1.022423</f>
        <v>3312269.53</v>
      </c>
      <c r="J12" s="8">
        <v>3312269.53</v>
      </c>
      <c r="L12" s="16"/>
    </row>
    <row r="13" spans="1:12" ht="32.25" customHeight="1">
      <c r="A13" s="11">
        <v>4</v>
      </c>
      <c r="B13" s="5" t="s">
        <v>36</v>
      </c>
      <c r="C13" s="6" t="s">
        <v>22</v>
      </c>
      <c r="D13" s="12" t="s">
        <v>31</v>
      </c>
      <c r="E13" s="13" t="s">
        <v>32</v>
      </c>
      <c r="F13" s="8">
        <f>G13/E13</f>
        <v>1226713</v>
      </c>
      <c r="G13" s="8">
        <v>1226713</v>
      </c>
      <c r="H13" s="8">
        <f>G13*1.078379</f>
        <v>1322861.54</v>
      </c>
      <c r="I13" s="8">
        <f>H13*1.022423</f>
        <v>1352524.06</v>
      </c>
      <c r="J13" s="8">
        <v>1352524.06</v>
      </c>
      <c r="L13" s="16"/>
    </row>
    <row r="14" spans="1:12" ht="19.899999999999999" customHeight="1">
      <c r="A14" s="36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L14" s="16"/>
    </row>
    <row r="15" spans="1:12" ht="29.45" customHeight="1">
      <c r="A15" s="11">
        <v>5</v>
      </c>
      <c r="B15" s="5" t="s">
        <v>37</v>
      </c>
      <c r="C15" s="6" t="s">
        <v>23</v>
      </c>
      <c r="D15" s="12" t="s">
        <v>31</v>
      </c>
      <c r="E15" s="13" t="s">
        <v>32</v>
      </c>
      <c r="F15" s="8">
        <f>G15/E15</f>
        <v>46123</v>
      </c>
      <c r="G15" s="8">
        <v>46123</v>
      </c>
      <c r="H15" s="8">
        <f>G15*1.078379</f>
        <v>49738.07</v>
      </c>
      <c r="I15" s="8">
        <f>H15*1.022423</f>
        <v>50853.35</v>
      </c>
      <c r="J15" s="8">
        <v>50853.35</v>
      </c>
      <c r="L15" s="16"/>
    </row>
    <row r="16" spans="1:12" ht="19.899999999999999" customHeight="1">
      <c r="A16" s="31" t="s">
        <v>9</v>
      </c>
      <c r="B16" s="31"/>
      <c r="C16" s="31"/>
      <c r="D16" s="31"/>
      <c r="E16" s="31"/>
      <c r="F16" s="31"/>
      <c r="G16" s="31"/>
      <c r="H16" s="31"/>
      <c r="I16" s="31"/>
      <c r="J16" s="31"/>
      <c r="L16" s="16"/>
    </row>
    <row r="17" spans="1:13" ht="51.75" customHeight="1">
      <c r="A17" s="11">
        <v>6</v>
      </c>
      <c r="B17" s="11" t="s">
        <v>40</v>
      </c>
      <c r="C17" s="6" t="s">
        <v>13</v>
      </c>
      <c r="D17" s="12" t="s">
        <v>31</v>
      </c>
      <c r="E17" s="13" t="s">
        <v>32</v>
      </c>
      <c r="F17" s="8">
        <f>G17/E17</f>
        <v>80933.39</v>
      </c>
      <c r="G17" s="8">
        <v>80933.39</v>
      </c>
      <c r="H17" s="8">
        <f>G17*1.078379</f>
        <v>87276.87</v>
      </c>
      <c r="I17" s="8">
        <f>H17*1.022423</f>
        <v>89233.88</v>
      </c>
      <c r="J17" s="8">
        <v>89233.88</v>
      </c>
      <c r="L17" s="16"/>
    </row>
    <row r="18" spans="1:13" ht="19.899999999999999" customHeight="1">
      <c r="A18" s="31" t="s">
        <v>0</v>
      </c>
      <c r="B18" s="31"/>
      <c r="C18" s="31"/>
      <c r="D18" s="31"/>
      <c r="E18" s="31"/>
      <c r="F18" s="31"/>
      <c r="G18" s="31"/>
      <c r="H18" s="31"/>
      <c r="I18" s="31"/>
      <c r="J18" s="31"/>
      <c r="L18" s="16"/>
    </row>
    <row r="19" spans="1:13" ht="38.25" customHeight="1">
      <c r="A19" s="11">
        <v>7</v>
      </c>
      <c r="B19" s="5" t="s">
        <v>38</v>
      </c>
      <c r="C19" s="4" t="s">
        <v>10</v>
      </c>
      <c r="D19" s="11" t="s">
        <v>16</v>
      </c>
      <c r="E19" s="8">
        <v>3643.5</v>
      </c>
      <c r="F19" s="8">
        <f>G19/E19</f>
        <v>97.76</v>
      </c>
      <c r="G19" s="8">
        <v>356200.11</v>
      </c>
      <c r="H19" s="8">
        <f>G19*1.078379</f>
        <v>384118.72</v>
      </c>
      <c r="I19" s="8">
        <f>H19*1.022423</f>
        <v>392731.81</v>
      </c>
      <c r="J19" s="8">
        <v>392731.81</v>
      </c>
      <c r="L19" s="16"/>
    </row>
    <row r="20" spans="1:13" ht="19.899999999999999" customHeight="1">
      <c r="A20" s="11">
        <v>8</v>
      </c>
      <c r="B20" s="5" t="s">
        <v>39</v>
      </c>
      <c r="C20" s="4" t="s">
        <v>24</v>
      </c>
      <c r="D20" s="12" t="s">
        <v>31</v>
      </c>
      <c r="E20" s="13" t="s">
        <v>32</v>
      </c>
      <c r="F20" s="8">
        <f>G20/E20</f>
        <v>175457</v>
      </c>
      <c r="G20" s="8">
        <v>175457</v>
      </c>
      <c r="H20" s="8">
        <f>G20*1.078379</f>
        <v>189209.14</v>
      </c>
      <c r="I20" s="8">
        <f>H20*1.022423</f>
        <v>193451.78</v>
      </c>
      <c r="J20" s="8">
        <v>193451.78</v>
      </c>
      <c r="L20" s="16"/>
    </row>
    <row r="21" spans="1:13" ht="36" customHeight="1">
      <c r="A21" s="11">
        <v>9</v>
      </c>
      <c r="B21" s="5" t="s">
        <v>26</v>
      </c>
      <c r="C21" s="6" t="s">
        <v>15</v>
      </c>
      <c r="D21" s="12" t="s">
        <v>31</v>
      </c>
      <c r="E21" s="13" t="s">
        <v>32</v>
      </c>
      <c r="F21" s="8">
        <f>G21/E21</f>
        <v>125959.32</v>
      </c>
      <c r="G21" s="8">
        <v>125959.32</v>
      </c>
      <c r="H21" s="8">
        <f>G21*1.078379</f>
        <v>135831.89000000001</v>
      </c>
      <c r="I21" s="8">
        <f>H21*1.022423</f>
        <v>138877.65</v>
      </c>
      <c r="J21" s="8">
        <v>138877.65</v>
      </c>
    </row>
    <row r="22" spans="1:13" ht="51" customHeight="1">
      <c r="A22" s="11">
        <v>10</v>
      </c>
      <c r="B22" s="5" t="s">
        <v>42</v>
      </c>
      <c r="C22" s="6" t="s">
        <v>41</v>
      </c>
      <c r="D22" s="12" t="s">
        <v>31</v>
      </c>
      <c r="E22" s="13" t="s">
        <v>32</v>
      </c>
      <c r="F22" s="8">
        <f>G22/E22</f>
        <v>5523.2</v>
      </c>
      <c r="G22" s="8">
        <f>297.95+5225.25</f>
        <v>5523.2</v>
      </c>
      <c r="H22" s="8">
        <f>G22*1.078379</f>
        <v>5956.1</v>
      </c>
      <c r="I22" s="8">
        <f>H22*1.022423</f>
        <v>6089.65</v>
      </c>
      <c r="J22" s="8">
        <v>6089.65</v>
      </c>
      <c r="K22" s="9"/>
    </row>
    <row r="23" spans="1:13" ht="19.899999999999999" customHeight="1">
      <c r="A23" s="31" t="s">
        <v>14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3" ht="33.75" customHeight="1">
      <c r="A24" s="11">
        <v>11</v>
      </c>
      <c r="B24" s="5" t="s">
        <v>43</v>
      </c>
      <c r="C24" s="6" t="s">
        <v>19</v>
      </c>
      <c r="D24" s="12" t="s">
        <v>31</v>
      </c>
      <c r="E24" s="13" t="s">
        <v>32</v>
      </c>
      <c r="F24" s="8">
        <f>G24/E24</f>
        <v>187259.67</v>
      </c>
      <c r="G24" s="8">
        <v>187259.67</v>
      </c>
      <c r="H24" s="8">
        <f>G24*1.078379</f>
        <v>201936.9</v>
      </c>
      <c r="I24" s="8">
        <f>H24*1.022423</f>
        <v>206464.93</v>
      </c>
      <c r="J24" s="8">
        <v>206464.93</v>
      </c>
    </row>
    <row r="25" spans="1:13" ht="19.899999999999999" customHeight="1">
      <c r="A25" s="32" t="s">
        <v>1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3" ht="20.25" customHeight="1">
      <c r="A26" s="11">
        <v>12</v>
      </c>
      <c r="B26" s="24" t="s">
        <v>11</v>
      </c>
      <c r="C26" s="25"/>
      <c r="D26" s="25"/>
      <c r="E26" s="25"/>
      <c r="F26" s="26"/>
      <c r="G26" s="10">
        <f>G9+G11+G12+G13+G15+G17+G19+G21+G22+G24+G20</f>
        <v>6429248.6600000001</v>
      </c>
      <c r="H26" s="10">
        <f>H9+H11+H12+H13+H15+H17+H19+H21+H22+H24+H20</f>
        <v>6933166.75</v>
      </c>
      <c r="I26" s="10">
        <f>I9+I11+I12+I13+I15+I17+I19+I21+I22+I24+I20</f>
        <v>7088629.1399999997</v>
      </c>
      <c r="J26" s="8">
        <v>7088629.1399999997</v>
      </c>
      <c r="K26" s="9"/>
      <c r="M26" s="9"/>
    </row>
    <row r="27" spans="1:13" ht="23.25" customHeight="1">
      <c r="A27" s="11">
        <v>13</v>
      </c>
      <c r="B27" s="24" t="s">
        <v>44</v>
      </c>
      <c r="C27" s="25"/>
      <c r="D27" s="25"/>
      <c r="E27" s="25"/>
      <c r="F27" s="26"/>
      <c r="G27" s="14">
        <f>(G26-41700.9-297.95-5225.25)/100*20</f>
        <v>1276404.9099999999</v>
      </c>
      <c r="H27" s="8">
        <f>G27*1.078379</f>
        <v>1376448.25</v>
      </c>
      <c r="I27" s="8">
        <f>H27*1.022423</f>
        <v>1407312.35</v>
      </c>
      <c r="J27" s="8">
        <v>1407312.35</v>
      </c>
    </row>
    <row r="28" spans="1:13" ht="23.25" customHeight="1">
      <c r="A28" s="11">
        <v>14</v>
      </c>
      <c r="B28" s="27" t="s">
        <v>45</v>
      </c>
      <c r="C28" s="27"/>
      <c r="D28" s="27"/>
      <c r="E28" s="27"/>
      <c r="F28" s="27"/>
      <c r="G28" s="10">
        <f>G26+G27</f>
        <v>7705653.5700000003</v>
      </c>
      <c r="H28" s="10">
        <f>H26+H27</f>
        <v>8309615</v>
      </c>
      <c r="I28" s="10">
        <f>I26+I27</f>
        <v>8495941.4900000002</v>
      </c>
      <c r="J28" s="8">
        <v>8495941.4900000002</v>
      </c>
      <c r="K28" s="9"/>
    </row>
    <row r="29" spans="1:13" s="15" customFormat="1" ht="15.75" customHeight="1">
      <c r="A29" s="22" t="s">
        <v>49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3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3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B35" s="18" t="s">
        <v>50</v>
      </c>
      <c r="C35" s="18"/>
      <c r="D35" s="19"/>
      <c r="E35" s="18"/>
      <c r="F35" s="20"/>
    </row>
    <row r="36" spans="1:10">
      <c r="B36" s="18"/>
      <c r="C36" s="18"/>
      <c r="D36" s="23"/>
      <c r="E36" s="23"/>
      <c r="F36" s="23"/>
    </row>
    <row r="37" spans="1:10">
      <c r="B37" s="18" t="s">
        <v>51</v>
      </c>
      <c r="C37" s="18"/>
      <c r="D37" s="19"/>
      <c r="E37" s="18"/>
      <c r="F37" s="20"/>
    </row>
    <row r="38" spans="1:10">
      <c r="B38" s="18"/>
      <c r="C38" s="18"/>
      <c r="D38" s="18"/>
      <c r="E38" s="21"/>
      <c r="F38" s="21"/>
    </row>
  </sheetData>
  <mergeCells count="22">
    <mergeCell ref="A16:J16"/>
    <mergeCell ref="A5:A6"/>
    <mergeCell ref="B5:B6"/>
    <mergeCell ref="C5:C6"/>
    <mergeCell ref="D5:D6"/>
    <mergeCell ref="E5:E6"/>
    <mergeCell ref="A29:J34"/>
    <mergeCell ref="D36:F36"/>
    <mergeCell ref="B27:F27"/>
    <mergeCell ref="B28:F28"/>
    <mergeCell ref="H1:J1"/>
    <mergeCell ref="A2:J2"/>
    <mergeCell ref="A3:J3"/>
    <mergeCell ref="A4:J4"/>
    <mergeCell ref="A18:J18"/>
    <mergeCell ref="A23:J23"/>
    <mergeCell ref="A25:J25"/>
    <mergeCell ref="B26:F26"/>
    <mergeCell ref="F5:J5"/>
    <mergeCell ref="A8:J8"/>
    <mergeCell ref="A10:J10"/>
    <mergeCell ref="A14:J14"/>
  </mergeCells>
  <printOptions horizontalCentered="1"/>
  <pageMargins left="0.31496062992125984" right="0.31496062992125984" top="0.35433070866141736" bottom="0.35433070866141736" header="0.11811023622047245" footer="0.11811023622047245"/>
  <pageSetup paperSize="9" scale="65" orientation="landscape" r:id="rId1"/>
  <headerFooter alignWithMargins="0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сметы контракта</vt:lpstr>
      <vt:lpstr>'Проект сметы контракта'!Область_печати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2021-10-20T13:36:03Z</cp:lastPrinted>
  <dcterms:created xsi:type="dcterms:W3CDTF">2020-02-27T12:35:04Z</dcterms:created>
  <dcterms:modified xsi:type="dcterms:W3CDTF">2021-10-20T13:36:06Z</dcterms:modified>
</cp:coreProperties>
</file>